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COUNTIF AND COUNTIFFiltS" sheetId="1" r:id="rId1"/>
  </sheets>
  <definedNames>
    <definedName name="_xlnm._FilterDatabase" localSheetId="0" hidden="1">'COUNTIF AND COUNTIFFiltS'!$B$3:$O$11</definedName>
  </definedNames>
  <calcPr fullCalcOnLoad="1"/>
</workbook>
</file>

<file path=xl/comments1.xml><?xml version="1.0" encoding="utf-8"?>
<comments xmlns="http://schemas.openxmlformats.org/spreadsheetml/2006/main">
  <authors>
    <author>Davneet</author>
  </authors>
  <commentList>
    <comment ref="E3" authorId="0">
      <text>
        <r>
          <rPr>
            <b/>
            <sz val="9"/>
            <rFont val="Tahoma"/>
            <family val="2"/>
          </rPr>
          <t>Davneet:</t>
        </r>
        <r>
          <rPr>
            <sz val="9"/>
            <rFont val="Tahoma"/>
            <family val="2"/>
          </rPr>
          <t xml:space="preserve">
1/2 OF BASIC
</t>
        </r>
      </text>
    </comment>
    <comment ref="F3" authorId="0">
      <text>
        <r>
          <rPr>
            <b/>
            <sz val="9"/>
            <rFont val="Tahoma"/>
            <family val="2"/>
          </rPr>
          <t>Davneet:</t>
        </r>
        <r>
          <rPr>
            <sz val="9"/>
            <rFont val="Tahoma"/>
            <family val="2"/>
          </rPr>
          <t xml:space="preserve">
IF BASIC SALARY UPTO 20000 THEN  40% BASIC + D.A. OTHERWISE 30%
</t>
        </r>
      </text>
    </comment>
    <comment ref="G3" authorId="0">
      <text>
        <r>
          <rPr>
            <b/>
            <sz val="9"/>
            <rFont val="Tahoma"/>
            <family val="2"/>
          </rPr>
          <t>Davneet:</t>
        </r>
        <r>
          <rPr>
            <sz val="9"/>
            <rFont val="Tahoma"/>
            <family val="2"/>
          </rPr>
          <t xml:space="preserve">
5000 FOR DELHI AND 4000 FOR NOIDA
</t>
        </r>
      </text>
    </comment>
    <comment ref="I3" authorId="0">
      <text>
        <r>
          <rPr>
            <b/>
            <sz val="9"/>
            <rFont val="Tahoma"/>
            <family val="2"/>
          </rPr>
          <t>Davneet:</t>
        </r>
        <r>
          <rPr>
            <sz val="9"/>
            <rFont val="Tahoma"/>
            <family val="2"/>
          </rPr>
          <t xml:space="preserve">
12% *(BASIC+DA)</t>
        </r>
      </text>
    </comment>
    <comment ref="J3" authorId="0">
      <text>
        <r>
          <rPr>
            <b/>
            <sz val="9"/>
            <rFont val="Tahoma"/>
            <family val="2"/>
          </rPr>
          <t>Davneet:APPLICALBLR</t>
        </r>
        <r>
          <rPr>
            <sz val="9"/>
            <rFont val="Tahoma"/>
            <family val="2"/>
          </rPr>
          <t xml:space="preserve">
IF BASIC &lt;15000,THEN 1.75%*GROSS SALARY</t>
        </r>
      </text>
    </comment>
    <comment ref="N3" authorId="0">
      <text>
        <r>
          <rPr>
            <b/>
            <sz val="9"/>
            <rFont val="Tahoma"/>
            <family val="2"/>
          </rPr>
          <t>Davneet:</t>
        </r>
        <r>
          <rPr>
            <sz val="9"/>
            <rFont val="Tahoma"/>
            <family val="2"/>
          </rPr>
          <t xml:space="preserve">
AS PER IT SLAB RATE</t>
        </r>
      </text>
    </comment>
    <comment ref="O3" authorId="0">
      <text>
        <r>
          <rPr>
            <b/>
            <sz val="9"/>
            <rFont val="Tahoma"/>
            <family val="2"/>
          </rPr>
          <t>Davneet:</t>
        </r>
        <r>
          <rPr>
            <sz val="9"/>
            <rFont val="Tahoma"/>
            <family val="2"/>
          </rPr>
          <t xml:space="preserve">
GROSS SALARY-PF-ESI-TDS</t>
        </r>
      </text>
    </comment>
  </commentList>
</comments>
</file>

<file path=xl/sharedStrings.xml><?xml version="1.0" encoding="utf-8"?>
<sst xmlns="http://schemas.openxmlformats.org/spreadsheetml/2006/main" count="52" uniqueCount="49">
  <si>
    <t>Emp. Name</t>
  </si>
  <si>
    <t>P</t>
  </si>
  <si>
    <t>Q</t>
  </si>
  <si>
    <t>R</t>
  </si>
  <si>
    <t>S</t>
  </si>
  <si>
    <t>T</t>
  </si>
  <si>
    <t>D.A.</t>
  </si>
  <si>
    <t>BONUS</t>
  </si>
  <si>
    <t>CITY</t>
  </si>
  <si>
    <t>BASIC SALARY</t>
  </si>
  <si>
    <t>NOIDA</t>
  </si>
  <si>
    <t>ALLOWANCE</t>
  </si>
  <si>
    <t>DELHI</t>
  </si>
  <si>
    <t>GURGAON</t>
  </si>
  <si>
    <t>GROSS SALARY</t>
  </si>
  <si>
    <t xml:space="preserve">PF </t>
  </si>
  <si>
    <t>ESI</t>
  </si>
  <si>
    <t>K</t>
  </si>
  <si>
    <t>L</t>
  </si>
  <si>
    <t>GROSS TOTAL INCOME</t>
  </si>
  <si>
    <t>DEDUCTIONS</t>
  </si>
  <si>
    <t>NET TOTAL INCOME</t>
  </si>
  <si>
    <t xml:space="preserve">TDS </t>
  </si>
  <si>
    <t>NET SALARY</t>
  </si>
  <si>
    <t>GHAZIABAD</t>
  </si>
  <si>
    <t>COUNT THE NUMBER OF  EMPLOYEES GETTING BASIC &gt; 20000?</t>
  </si>
  <si>
    <t>COUNT THE NUMBER OF  EMPLOYEES GETTING BONUS &lt; 5000?</t>
  </si>
  <si>
    <t>COUNT THE NUMBER OF  EMPLOYEES PAYING ESI?</t>
  </si>
  <si>
    <t>COUNT THE NUMBER OF  EMPLOYEES WHOSE TDS DEDUCTED?</t>
  </si>
  <si>
    <t>COUNT THE NUMBER OF DELHI EMPLOYEES GETTING BONUS &lt;5000?</t>
  </si>
  <si>
    <t>COUNT THE NUMBER OF DELHI EMPLOYEES GETTING BASIC &gt;20000 AND BONUS &lt;5000?</t>
  </si>
  <si>
    <t>COUNT THE NUMBER OF  EMPLOYEES WHOSE TDS DEDUCTED &gt;1000?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</si>
  <si>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</si>
  <si>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</si>
  <si>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</si>
  <si>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</si>
  <si>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</si>
  <si>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</si>
  <si>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</si>
  <si>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</si>
  <si>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</si>
  <si>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</si>
  <si>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COUNT THE NUMBER OF DELHI EMPLOYEES</t>
  </si>
  <si>
    <t>COUNT THE NUMBER OF NOIDA EMPLOYEES</t>
  </si>
  <si>
    <t>COUNT THE NUMBER OF DELHI EMPLOYEES GETTING BASIC &gt;20000?</t>
  </si>
  <si>
    <t>COUNT THE NUMBER OF NOIDA EMPLOYEES PAYING ESI?</t>
  </si>
  <si>
    <t>Q11</t>
  </si>
  <si>
    <t>Q12</t>
  </si>
  <si>
    <t>COUNT THE NUMBER OF NOIDA EMPLOYEES PAYING ESI AND GETTING BONUS&gt;2000?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</si>
</sst>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_ * #,##0_ ;_ * \-#,##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72" fontId="0" fillId="0" borderId="10" xfId="42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1" fontId="4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42" fillId="0" borderId="0" xfId="0" applyNumberFormat="1" applyFont="1" applyAlignment="1">
      <alignment/>
    </xf>
    <xf numFmtId="172" fontId="0" fillId="0" borderId="10" xfId="42" applyNumberFormat="1" applyFont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5"/>
  <sheetViews>
    <sheetView tabSelected="1" zoomScale="160" zoomScaleNormal="160" zoomScalePageLayoutView="0" workbookViewId="0" topLeftCell="A2">
      <pane xSplit="13" ySplit="2" topLeftCell="N4" activePane="bottomRight" state="frozen"/>
      <selection pane="topLeft" activeCell="A2" sqref="A2"/>
      <selection pane="topRight" activeCell="N2" sqref="N2"/>
      <selection pane="bottomLeft" activeCell="A4" sqref="A4"/>
      <selection pane="bottomRight" activeCell="O14" sqref="O14"/>
    </sheetView>
  </sheetViews>
  <sheetFormatPr defaultColWidth="9.140625" defaultRowHeight="15"/>
  <cols>
    <col min="1" max="2" width="6.421875" style="0" customWidth="1"/>
    <col min="3" max="3" width="11.140625" style="0" customWidth="1"/>
    <col min="4" max="4" width="9.8515625" style="0" customWidth="1"/>
    <col min="5" max="5" width="9.421875" style="0" customWidth="1"/>
    <col min="6" max="6" width="10.00390625" style="0" bestFit="1" customWidth="1"/>
    <col min="7" max="7" width="12.421875" style="0" bestFit="1" customWidth="1"/>
    <col min="8" max="8" width="9.8515625" style="0" customWidth="1"/>
    <col min="9" max="9" width="10.00390625" style="0" bestFit="1" customWidth="1"/>
    <col min="10" max="10" width="7.00390625" style="0" customWidth="1"/>
    <col min="11" max="11" width="13.421875" style="0" hidden="1" customWidth="1"/>
    <col min="12" max="12" width="12.28125" style="0" hidden="1" customWidth="1"/>
    <col min="13" max="13" width="13.8515625" style="0" hidden="1" customWidth="1"/>
    <col min="14" max="14" width="10.00390625" style="0" bestFit="1" customWidth="1"/>
    <col min="15" max="15" width="9.140625" style="0" customWidth="1"/>
  </cols>
  <sheetData>
    <row r="1" ht="15" hidden="1"/>
    <row r="2" ht="21" customHeight="1"/>
    <row r="3" spans="2:18" s="3" customFormat="1" ht="60">
      <c r="B3" s="4" t="s">
        <v>0</v>
      </c>
      <c r="C3" s="4" t="s">
        <v>8</v>
      </c>
      <c r="D3" s="4" t="s">
        <v>9</v>
      </c>
      <c r="E3" s="4" t="s">
        <v>6</v>
      </c>
      <c r="F3" s="4" t="s">
        <v>7</v>
      </c>
      <c r="G3" s="4" t="s">
        <v>11</v>
      </c>
      <c r="H3" s="4" t="s">
        <v>14</v>
      </c>
      <c r="I3" s="4" t="s">
        <v>15</v>
      </c>
      <c r="J3" s="4" t="s">
        <v>16</v>
      </c>
      <c r="K3" s="4" t="s">
        <v>19</v>
      </c>
      <c r="L3" s="4" t="s">
        <v>20</v>
      </c>
      <c r="M3" s="4" t="s">
        <v>21</v>
      </c>
      <c r="N3" s="4" t="s">
        <v>22</v>
      </c>
      <c r="O3" s="4" t="s">
        <v>23</v>
      </c>
      <c r="P3" s="2"/>
      <c r="Q3" s="2"/>
      <c r="R3" s="2"/>
    </row>
    <row r="4" spans="2:15" ht="15">
      <c r="B4" s="5" t="s">
        <v>1</v>
      </c>
      <c r="C4" s="5" t="s">
        <v>12</v>
      </c>
      <c r="D4" s="6">
        <v>10000</v>
      </c>
      <c r="E4" s="6">
        <f>D4/2</f>
        <v>5000</v>
      </c>
      <c r="F4" s="6">
        <f>IF(D4&lt;=20000,(D4+E4)*40%,(D4+E4)*30%)</f>
        <v>6000</v>
      </c>
      <c r="G4" s="6">
        <f>IF(C4="DELHI",5000,IF(C4="GURGAON",4500,IF(C4="NOIDA",4000,3000)))</f>
        <v>5000</v>
      </c>
      <c r="H4" s="6">
        <f>SUM(D4:G4)</f>
        <v>26000</v>
      </c>
      <c r="I4" s="6">
        <f>SUM(D4:E4)*12%</f>
        <v>1800</v>
      </c>
      <c r="J4" s="13">
        <f>ROUND(MAX(IF(I4&lt;200000,0,IF(I4&lt;=500000,10%*(I4-200000)-2000*100/103,IF(I4&lt;=1000000,20%*(I4-500000)+30000,30%*(I4-1000000)+130000)))*103/100*1/12,0),0)</f>
        <v>0</v>
      </c>
      <c r="K4" s="6">
        <f>H4*12</f>
        <v>312000</v>
      </c>
      <c r="L4" s="6">
        <f>I4*12</f>
        <v>21600</v>
      </c>
      <c r="M4" s="6">
        <f>K4-L4</f>
        <v>290400</v>
      </c>
      <c r="N4" s="6">
        <f>ROUND(MAX(IF(M4&lt;200000,0,IF(M4&lt;=500000,10%*(M4-200000)-2000*100/103,IF(M4&lt;=1000000,20%*(M4-500000)+30000,30%*(M4-1000000)+130000)))*103/100*1/12,0),0)</f>
        <v>609</v>
      </c>
      <c r="O4" s="6">
        <f>H4-I4-J4-N4</f>
        <v>23591</v>
      </c>
    </row>
    <row r="5" spans="2:15" ht="15">
      <c r="B5" s="5" t="s">
        <v>2</v>
      </c>
      <c r="C5" s="5" t="s">
        <v>10</v>
      </c>
      <c r="D5" s="6">
        <v>20000</v>
      </c>
      <c r="E5" s="6">
        <f aca="true" t="shared" si="0" ref="E5:E10">D5/2</f>
        <v>10000</v>
      </c>
      <c r="F5" s="6">
        <f aca="true" t="shared" si="1" ref="F5:F10">IF(D5&lt;=20000,(D5+E5)*40%,(D5+E5)*30%)</f>
        <v>12000</v>
      </c>
      <c r="G5" s="6">
        <f aca="true" t="shared" si="2" ref="G5:G10">IF(C5="DELHI",5000,IF(C5="GURGAON",4500,IF(C5="NOIDA",4000,3000)))</f>
        <v>4000</v>
      </c>
      <c r="H5" s="6">
        <f aca="true" t="shared" si="3" ref="H5:H10">SUM(D5:G5)</f>
        <v>46000</v>
      </c>
      <c r="I5" s="6">
        <f aca="true" t="shared" si="4" ref="I5:I10">SUM(D5:E5)*12%</f>
        <v>3600</v>
      </c>
      <c r="J5" s="13">
        <f>ROUND(MAX(IF(I5&lt;200000,0,IF(I5&lt;=500000,10%*(I5-200000)-2000*100/103,IF(I5&lt;=1000000,20%*(I5-500000)+30000,30%*(I5-1000000)+130000)))*103/100*1/12,0),0)</f>
        <v>0</v>
      </c>
      <c r="K5" s="6">
        <f aca="true" t="shared" si="5" ref="K5:K10">H5*12</f>
        <v>552000</v>
      </c>
      <c r="L5" s="6">
        <f aca="true" t="shared" si="6" ref="L5:L10">I5*12</f>
        <v>43200</v>
      </c>
      <c r="M5" s="6">
        <f aca="true" t="shared" si="7" ref="M5:M10">K5-L5</f>
        <v>508800</v>
      </c>
      <c r="N5" s="6">
        <f aca="true" t="shared" si="8" ref="N5:N10">ROUND(MAX(IF(M5&lt;200000,0,IF(M5&lt;=500000,10%*(M5-200000)-2000*100/103,IF(M5&lt;=1000000,20%*(M5-500000)+30000,30%*(M5-1000000)+130000)))*103/100*1/12,0),0)</f>
        <v>2726</v>
      </c>
      <c r="O5" s="6">
        <f aca="true" t="shared" si="9" ref="O5:O10">H5-I5-J5-N5</f>
        <v>39674</v>
      </c>
    </row>
    <row r="6" spans="2:15" ht="15">
      <c r="B6" s="5" t="s">
        <v>3</v>
      </c>
      <c r="C6" s="5" t="s">
        <v>12</v>
      </c>
      <c r="D6" s="6">
        <v>60000</v>
      </c>
      <c r="E6" s="6">
        <f t="shared" si="0"/>
        <v>30000</v>
      </c>
      <c r="F6" s="6">
        <f t="shared" si="1"/>
        <v>27000</v>
      </c>
      <c r="G6" s="6">
        <f t="shared" si="2"/>
        <v>5000</v>
      </c>
      <c r="H6" s="6">
        <f t="shared" si="3"/>
        <v>122000</v>
      </c>
      <c r="I6" s="6">
        <f t="shared" si="4"/>
        <v>10800</v>
      </c>
      <c r="J6" s="13">
        <f>ROUND(MAX(IF(I6&lt;200000,0,IF(I6&lt;=500000,10%*(I6-200000)-2000*100/103,IF(I6&lt;=1000000,20%*(I6-500000)+30000,30%*(I6-1000000)+130000)))*103/100*1/12,0),0)</f>
        <v>0</v>
      </c>
      <c r="K6" s="6">
        <f t="shared" si="5"/>
        <v>1464000</v>
      </c>
      <c r="L6" s="6">
        <f t="shared" si="6"/>
        <v>129600</v>
      </c>
      <c r="M6" s="6">
        <f t="shared" si="7"/>
        <v>1334400</v>
      </c>
      <c r="N6" s="6">
        <f t="shared" si="8"/>
        <v>19769</v>
      </c>
      <c r="O6" s="6">
        <f t="shared" si="9"/>
        <v>91431</v>
      </c>
    </row>
    <row r="7" spans="2:15" ht="15">
      <c r="B7" s="5" t="s">
        <v>17</v>
      </c>
      <c r="C7" s="5" t="s">
        <v>10</v>
      </c>
      <c r="D7" s="6">
        <v>4000</v>
      </c>
      <c r="E7" s="6">
        <f>D7/2</f>
        <v>2000</v>
      </c>
      <c r="F7" s="6">
        <f>IF(D7&lt;=20000,(D7+E7)*40%,(D7+E7)*30%)</f>
        <v>2400</v>
      </c>
      <c r="G7" s="6">
        <f>IF(C7="DELHI",5000,IF(C7="GURGAON",4500,IF(C7="NOIDA",4000,3000)))</f>
        <v>4000</v>
      </c>
      <c r="H7" s="6">
        <f>SUM(D7:G7)</f>
        <v>12400</v>
      </c>
      <c r="I7" s="6">
        <f>SUM(D7:E7)*12%</f>
        <v>720</v>
      </c>
      <c r="J7" s="13">
        <v>217</v>
      </c>
      <c r="K7" s="6">
        <f t="shared" si="5"/>
        <v>148800</v>
      </c>
      <c r="L7" s="6">
        <f t="shared" si="6"/>
        <v>8640</v>
      </c>
      <c r="M7" s="6">
        <f t="shared" si="7"/>
        <v>140160</v>
      </c>
      <c r="N7" s="6">
        <f t="shared" si="8"/>
        <v>0</v>
      </c>
      <c r="O7" s="6">
        <f t="shared" si="9"/>
        <v>11463</v>
      </c>
    </row>
    <row r="8" spans="2:15" ht="15">
      <c r="B8" s="5" t="s">
        <v>4</v>
      </c>
      <c r="C8" s="5" t="s">
        <v>24</v>
      </c>
      <c r="D8" s="6">
        <v>5000</v>
      </c>
      <c r="E8" s="6">
        <f t="shared" si="0"/>
        <v>2500</v>
      </c>
      <c r="F8" s="6">
        <f t="shared" si="1"/>
        <v>3000</v>
      </c>
      <c r="G8" s="6">
        <f t="shared" si="2"/>
        <v>3000</v>
      </c>
      <c r="H8" s="6">
        <f t="shared" si="3"/>
        <v>13500</v>
      </c>
      <c r="I8" s="6">
        <f t="shared" si="4"/>
        <v>900</v>
      </c>
      <c r="J8" s="13">
        <v>236</v>
      </c>
      <c r="K8" s="6">
        <f t="shared" si="5"/>
        <v>162000</v>
      </c>
      <c r="L8" s="6">
        <f t="shared" si="6"/>
        <v>10800</v>
      </c>
      <c r="M8" s="6">
        <f t="shared" si="7"/>
        <v>151200</v>
      </c>
      <c r="N8" s="6">
        <f t="shared" si="8"/>
        <v>0</v>
      </c>
      <c r="O8" s="6">
        <f t="shared" si="9"/>
        <v>12364</v>
      </c>
    </row>
    <row r="9" spans="2:15" ht="15">
      <c r="B9" s="5" t="s">
        <v>18</v>
      </c>
      <c r="C9" s="5" t="s">
        <v>10</v>
      </c>
      <c r="D9" s="6">
        <v>3000</v>
      </c>
      <c r="E9" s="6">
        <f t="shared" si="0"/>
        <v>1500</v>
      </c>
      <c r="F9" s="6">
        <f t="shared" si="1"/>
        <v>1800</v>
      </c>
      <c r="G9" s="6">
        <f t="shared" si="2"/>
        <v>4000</v>
      </c>
      <c r="H9" s="6">
        <f t="shared" si="3"/>
        <v>10300</v>
      </c>
      <c r="I9" s="6">
        <f t="shared" si="4"/>
        <v>540</v>
      </c>
      <c r="J9" s="13">
        <v>180</v>
      </c>
      <c r="K9" s="6">
        <f t="shared" si="5"/>
        <v>123600</v>
      </c>
      <c r="L9" s="6">
        <f t="shared" si="6"/>
        <v>6480</v>
      </c>
      <c r="M9" s="6">
        <f t="shared" si="7"/>
        <v>117120</v>
      </c>
      <c r="N9" s="6">
        <f t="shared" si="8"/>
        <v>0</v>
      </c>
      <c r="O9" s="6">
        <f t="shared" si="9"/>
        <v>9580</v>
      </c>
    </row>
    <row r="10" spans="2:15" ht="15">
      <c r="B10" s="5" t="s">
        <v>5</v>
      </c>
      <c r="C10" s="5" t="s">
        <v>13</v>
      </c>
      <c r="D10" s="6">
        <v>35000</v>
      </c>
      <c r="E10" s="6">
        <f t="shared" si="0"/>
        <v>17500</v>
      </c>
      <c r="F10" s="6">
        <f t="shared" si="1"/>
        <v>15750</v>
      </c>
      <c r="G10" s="6">
        <f t="shared" si="2"/>
        <v>4500</v>
      </c>
      <c r="H10" s="6">
        <f t="shared" si="3"/>
        <v>72750</v>
      </c>
      <c r="I10" s="6">
        <f t="shared" si="4"/>
        <v>6300</v>
      </c>
      <c r="J10" s="13">
        <f>ROUND(MAX(IF(I10&lt;200000,0,IF(I10&lt;=500000,10%*(I10-200000)-2000*100/103,IF(I10&lt;=1000000,20%*(I10-500000)+30000,30%*(I10-1000000)+130000)))*103/100*1/12,0),0)</f>
        <v>0</v>
      </c>
      <c r="K10" s="6">
        <f t="shared" si="5"/>
        <v>873000</v>
      </c>
      <c r="L10" s="6">
        <f t="shared" si="6"/>
        <v>75600</v>
      </c>
      <c r="M10" s="6">
        <f t="shared" si="7"/>
        <v>797400</v>
      </c>
      <c r="N10" s="6">
        <f t="shared" si="8"/>
        <v>7680</v>
      </c>
      <c r="O10" s="6">
        <f t="shared" si="9"/>
        <v>58770</v>
      </c>
    </row>
    <row r="11" spans="2:15" ht="15">
      <c r="B11" s="5"/>
      <c r="C11" s="5"/>
      <c r="D11" s="7">
        <f>SUM(D4:D10)</f>
        <v>137000</v>
      </c>
      <c r="E11" s="7">
        <f aca="true" t="shared" si="10" ref="E11:O11">SUM(E4:E10)</f>
        <v>68500</v>
      </c>
      <c r="F11" s="7">
        <f t="shared" si="10"/>
        <v>67950</v>
      </c>
      <c r="G11" s="7">
        <f t="shared" si="10"/>
        <v>29500</v>
      </c>
      <c r="H11" s="7">
        <f t="shared" si="10"/>
        <v>302950</v>
      </c>
      <c r="I11" s="7">
        <f t="shared" si="10"/>
        <v>24660</v>
      </c>
      <c r="J11" s="7">
        <f t="shared" si="10"/>
        <v>633</v>
      </c>
      <c r="K11" s="7">
        <f t="shared" si="10"/>
        <v>3635400</v>
      </c>
      <c r="L11" s="7">
        <f t="shared" si="10"/>
        <v>295920</v>
      </c>
      <c r="M11" s="7">
        <f t="shared" si="10"/>
        <v>3339480</v>
      </c>
      <c r="N11" s="8">
        <f t="shared" si="10"/>
        <v>30784</v>
      </c>
      <c r="O11" s="8">
        <f t="shared" si="10"/>
        <v>246873</v>
      </c>
    </row>
    <row r="12" spans="1:9" ht="15">
      <c r="A12" s="14"/>
      <c r="B12" s="14"/>
      <c r="C12" s="14"/>
      <c r="D12" s="14"/>
      <c r="E12" s="14"/>
      <c r="F12" s="14"/>
      <c r="H12" s="9"/>
      <c r="I12" s="9"/>
    </row>
    <row r="13" spans="1:9" ht="15">
      <c r="A13" s="10" t="s">
        <v>32</v>
      </c>
      <c r="B13" s="11" t="s">
        <v>42</v>
      </c>
      <c r="C13" s="10"/>
      <c r="D13" s="12"/>
      <c r="E13" s="10"/>
      <c r="F13" s="10"/>
      <c r="G13" s="10"/>
      <c r="H13" s="10"/>
      <c r="I13" s="10"/>
    </row>
    <row r="14" spans="1:9" ht="15">
      <c r="A14" s="10" t="s">
        <v>33</v>
      </c>
      <c r="B14" s="11" t="s">
        <v>43</v>
      </c>
      <c r="C14" s="10"/>
      <c r="D14" s="12"/>
      <c r="E14" s="10"/>
      <c r="F14" s="10"/>
      <c r="G14" s="10"/>
      <c r="H14" s="10"/>
      <c r="I14" s="10"/>
    </row>
    <row r="15" spans="1:9" ht="15">
      <c r="A15" s="10" t="s">
        <v>34</v>
      </c>
      <c r="B15" s="11" t="s">
        <v>25</v>
      </c>
      <c r="C15" s="10"/>
      <c r="D15" s="12"/>
      <c r="E15" s="10"/>
      <c r="F15" s="10"/>
      <c r="G15" s="10"/>
      <c r="H15" s="10"/>
      <c r="I15" s="10"/>
    </row>
    <row r="16" spans="1:9" ht="15">
      <c r="A16" s="10" t="s">
        <v>35</v>
      </c>
      <c r="B16" s="11" t="s">
        <v>26</v>
      </c>
      <c r="C16" s="10"/>
      <c r="D16" s="12"/>
      <c r="E16" s="10"/>
      <c r="F16" s="10"/>
      <c r="G16" s="10"/>
      <c r="H16" s="10"/>
      <c r="I16" s="10"/>
    </row>
    <row r="17" spans="1:9" ht="15">
      <c r="A17" s="10" t="s">
        <v>36</v>
      </c>
      <c r="B17" s="11" t="s">
        <v>27</v>
      </c>
      <c r="C17" s="10"/>
      <c r="D17" s="12"/>
      <c r="E17" s="10"/>
      <c r="F17" s="10"/>
      <c r="G17" s="10"/>
      <c r="H17" s="10"/>
      <c r="I17" s="10"/>
    </row>
    <row r="18" spans="1:9" ht="15">
      <c r="A18" s="10" t="s">
        <v>37</v>
      </c>
      <c r="B18" s="11" t="s">
        <v>28</v>
      </c>
      <c r="C18" s="10"/>
      <c r="D18" s="12"/>
      <c r="E18" s="10"/>
      <c r="F18" s="10"/>
      <c r="G18" s="10"/>
      <c r="H18" s="10"/>
      <c r="I18" s="10"/>
    </row>
    <row r="19" spans="1:9" ht="15">
      <c r="A19" s="10" t="s">
        <v>38</v>
      </c>
      <c r="B19" s="11" t="s">
        <v>31</v>
      </c>
      <c r="C19" s="10"/>
      <c r="D19" s="12"/>
      <c r="E19" s="10"/>
      <c r="F19" s="10"/>
      <c r="G19" s="10"/>
      <c r="H19" s="10"/>
      <c r="I19" s="10"/>
    </row>
    <row r="20" spans="1:9" ht="15">
      <c r="A20" s="10" t="s">
        <v>39</v>
      </c>
      <c r="B20" s="11" t="s">
        <v>44</v>
      </c>
      <c r="C20" s="10"/>
      <c r="D20" s="12"/>
      <c r="E20" s="10"/>
      <c r="F20" s="10"/>
      <c r="G20" s="10"/>
      <c r="H20" s="10"/>
      <c r="I20" s="10"/>
    </row>
    <row r="21" spans="1:9" ht="15">
      <c r="A21" s="10" t="s">
        <v>40</v>
      </c>
      <c r="B21" s="11" t="s">
        <v>29</v>
      </c>
      <c r="C21" s="10"/>
      <c r="D21" s="12"/>
      <c r="E21" s="10"/>
      <c r="F21" s="10"/>
      <c r="G21" s="10"/>
      <c r="H21" s="10"/>
      <c r="I21" s="10"/>
    </row>
    <row r="22" spans="1:11" ht="15">
      <c r="A22" s="10" t="s">
        <v>41</v>
      </c>
      <c r="B22" s="11" t="s">
        <v>30</v>
      </c>
      <c r="C22" s="10"/>
      <c r="D22" s="12"/>
      <c r="E22" s="10"/>
      <c r="F22" s="10"/>
      <c r="G22" s="10"/>
      <c r="H22" s="10"/>
      <c r="I22" s="10"/>
      <c r="K22" s="1"/>
    </row>
    <row r="23" spans="1:11" ht="15">
      <c r="A23" s="10" t="s">
        <v>46</v>
      </c>
      <c r="B23" s="11" t="s">
        <v>45</v>
      </c>
      <c r="C23" s="10"/>
      <c r="D23" s="12"/>
      <c r="E23" s="10"/>
      <c r="F23" s="10"/>
      <c r="G23" s="10"/>
      <c r="H23" s="10"/>
      <c r="I23" s="10"/>
      <c r="K23" s="1"/>
    </row>
    <row r="24" spans="1:11" ht="15">
      <c r="A24" s="10" t="s">
        <v>47</v>
      </c>
      <c r="B24" s="11" t="s">
        <v>48</v>
      </c>
      <c r="C24" s="10"/>
      <c r="D24" s="12"/>
      <c r="E24" s="10"/>
      <c r="F24" s="10"/>
      <c r="G24" s="10"/>
      <c r="H24" s="10"/>
      <c r="I24" s="10"/>
      <c r="K24" s="1"/>
    </row>
    <row r="25" spans="1:9" ht="15">
      <c r="A25" s="10"/>
      <c r="B25" s="10"/>
      <c r="C25" s="10"/>
      <c r="D25" s="10"/>
      <c r="E25" s="10"/>
      <c r="F25" s="10"/>
      <c r="G25" s="10"/>
      <c r="H25" s="10"/>
      <c r="I25" s="10"/>
    </row>
  </sheetData>
  <sheetProtection/>
  <autoFilter ref="B3:O11"/>
  <mergeCells count="1">
    <mergeCell ref="A12:F1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Davneet</dc:creator>
  <cp:keywords/>
  <dc:description/>
  <cp:lastModifiedBy>MSA</cp:lastModifiedBy>
  <dcterms:created xsi:type="dcterms:W3CDTF">2013-06-17T05:02:10Z</dcterms:created>
  <dcterms:modified xsi:type="dcterms:W3CDTF">2016-09-21T06:56:29Z</dcterms:modified>
  <cp:category/>
  <cp:version/>
  <cp:contentType/>
  <cp:contentStatus/>
</cp:coreProperties>
</file>